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khalildab/Desktop/MCI/DGC/DFAASI/BM/PADSPF/Budget/"/>
    </mc:Choice>
  </mc:AlternateContent>
  <xr:revisionPtr revIDLastSave="0" documentId="13_ncr:1_{79AF72CD-7F12-994D-B307-278032296B93}" xr6:coauthVersionLast="47" xr6:coauthVersionMax="47" xr10:uidLastSave="{00000000-0000-0000-0000-000000000000}"/>
  <bookViews>
    <workbookView xWindow="8780" yWindow="520" windowWidth="20020" windowHeight="16000" xr2:uid="{31B9179E-3A38-354D-9D74-842E79300798}"/>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H18" i="1" l="1"/>
  <c r="G17" i="1"/>
  <c r="G16" i="1" l="1"/>
  <c r="H35" i="1"/>
  <c r="G36" i="1"/>
  <c r="H36" i="1" s="1"/>
  <c r="G31" i="1"/>
  <c r="H31" i="1" s="1"/>
  <c r="G29" i="1"/>
  <c r="H29" i="1" s="1"/>
  <c r="G28" i="1"/>
  <c r="G30" i="1"/>
  <c r="H30" i="1" s="1"/>
  <c r="G32" i="1"/>
  <c r="H32" i="1" s="1"/>
  <c r="G33" i="1"/>
  <c r="H33" i="1" s="1"/>
  <c r="G34" i="1"/>
  <c r="G35" i="1"/>
  <c r="G27" i="1"/>
  <c r="G37" i="1" l="1"/>
  <c r="G39" i="1"/>
  <c r="G40" i="1" s="1"/>
  <c r="H40" i="1" s="1"/>
  <c r="G20" i="1"/>
  <c r="G21" i="1" s="1"/>
  <c r="G14" i="1"/>
  <c r="G18" i="1"/>
  <c r="G15" i="1"/>
  <c r="H7" i="1"/>
  <c r="H24" i="1"/>
  <c r="G24" i="1" s="1"/>
  <c r="G9" i="1"/>
  <c r="G10" i="1"/>
  <c r="G11" i="1"/>
  <c r="G12" i="1"/>
  <c r="G13" i="1"/>
  <c r="G6" i="1"/>
  <c r="H34" i="1" l="1"/>
  <c r="H37" i="1" s="1"/>
  <c r="H41" i="1" s="1"/>
  <c r="H44" i="1" l="1"/>
  <c r="G41" i="1"/>
</calcChain>
</file>

<file path=xl/sharedStrings.xml><?xml version="1.0" encoding="utf-8"?>
<sst xmlns="http://schemas.openxmlformats.org/spreadsheetml/2006/main" count="103" uniqueCount="86">
  <si>
    <t>Elaboration des Manuels du projet</t>
  </si>
  <si>
    <t>A.5.1</t>
  </si>
  <si>
    <t>Contrat</t>
  </si>
  <si>
    <t>Sous-total A.5</t>
  </si>
  <si>
    <t>Nbre</t>
  </si>
  <si>
    <t>C</t>
  </si>
  <si>
    <t>Fonctionnement</t>
  </si>
  <si>
    <t>C.1</t>
  </si>
  <si>
    <t>Fonctionnement Equipe de Préparation</t>
  </si>
  <si>
    <t>C.1.1</t>
  </si>
  <si>
    <t>Mois</t>
  </si>
  <si>
    <t>Unité</t>
  </si>
  <si>
    <t>D</t>
  </si>
  <si>
    <t xml:space="preserve">Autres activités de préparation </t>
  </si>
  <si>
    <t>D.1</t>
  </si>
  <si>
    <t xml:space="preserve">Atelier de validation des études </t>
  </si>
  <si>
    <t>Sous-total D</t>
  </si>
  <si>
    <t>TOTAL GLOBAL</t>
  </si>
  <si>
    <t>Nombre</t>
  </si>
  <si>
    <t>Coût Unitaire</t>
  </si>
  <si>
    <t xml:space="preserve">Coût Total </t>
  </si>
  <si>
    <t>Coût Total</t>
  </si>
  <si>
    <t>Rubriques et nature des dépenses</t>
  </si>
  <si>
    <t>(FCFA)</t>
  </si>
  <si>
    <t>(USD)</t>
  </si>
  <si>
    <t>BUDGET PREVISIONNEL DES ACTIVITÉS DE PREPARATION DU PROJET DE DÉVELOPPEMENT ET D'ACCÈS AU FINANCEMENT DES PME</t>
  </si>
  <si>
    <t>A</t>
  </si>
  <si>
    <t>Ressources humaines</t>
  </si>
  <si>
    <t>A.1</t>
  </si>
  <si>
    <t>A 1.1</t>
  </si>
  <si>
    <t>Sous-total A.1</t>
  </si>
  <si>
    <t>A.2</t>
  </si>
  <si>
    <t>Etudes de conception technique du Projet, y compris des études de faisabilité</t>
  </si>
  <si>
    <t>A.2.1</t>
  </si>
  <si>
    <t>A.2.2</t>
  </si>
  <si>
    <t>A.2.3</t>
  </si>
  <si>
    <t>A.2.4</t>
  </si>
  <si>
    <t>A.2.5</t>
  </si>
  <si>
    <t>A.2.6</t>
  </si>
  <si>
    <t>Sous-total A.2</t>
  </si>
  <si>
    <t>A.3</t>
  </si>
  <si>
    <t>Etudes du Cadre de gestion environnementale et sociale (Projet)</t>
  </si>
  <si>
    <t>A. 3.1</t>
  </si>
  <si>
    <t>Sous-total A.3</t>
  </si>
  <si>
    <t>Recrutement d’un cabinet pour le recrutement des personnels clés (coordo, RAF, SPM, Comptable, Spécialiste Sauvegarde, et RSE) de l’UGP, du Centre de Développement des Entreprises et du gérant du fonds de subventions</t>
  </si>
  <si>
    <t xml:space="preserve">Recrutement du personnel </t>
  </si>
  <si>
    <t>Étude de cartographie des acteurs gouvernementaux responsables des sujets B-READY</t>
  </si>
  <si>
    <t>Étude pour formuler des propositions de révision de la configuration institutionnelle des réformes du climat d’investissement</t>
  </si>
  <si>
    <t>Étude sur la mise en place d’un fonds de garantie pour l’accès au financement des PME</t>
  </si>
  <si>
    <t>Évaluation environnementale et sociale (Screening E&amp;S, EIES/NIES/PGES)</t>
  </si>
  <si>
    <t>Préparation du Manuel d’Opération du Projet (MOP), incluant manuel de gestion administrative et financière, manuel de suivi-évaluation, procédures de gestion E&amp;S</t>
  </si>
  <si>
    <t xml:space="preserve">Études non retenues dans les activités de préparation, mais nécessaires à la préparation du projet </t>
  </si>
  <si>
    <t>Diagnostic du cadre de fonctionnement des tribunaux de commerce et des besoins de mise a jour du cadre législatif et du code de procédure commercial</t>
  </si>
  <si>
    <t>Etude pour la création d'une Caisse des Dépots et des Consignations</t>
  </si>
  <si>
    <t>Etude pour evaluer les besoins en termes d'information et de services pour les entrepreneurs et investisseurs pour la création d'une plateforme numérique</t>
  </si>
  <si>
    <t>A.2.7</t>
  </si>
  <si>
    <t>A.4</t>
  </si>
  <si>
    <t>C.1.2</t>
  </si>
  <si>
    <t>C.1.3</t>
  </si>
  <si>
    <t>C.1.4</t>
  </si>
  <si>
    <t>C.1.5</t>
  </si>
  <si>
    <t>C.1.6</t>
  </si>
  <si>
    <t>C.1.7</t>
  </si>
  <si>
    <t>Carburant + lubrifiant (véhicule+motocyclettes+groupe électrogène)</t>
  </si>
  <si>
    <t xml:space="preserve">Frais de transport membres CTI </t>
  </si>
  <si>
    <t xml:space="preserve">Mois </t>
  </si>
  <si>
    <t>Frais d'insertion dans les journaux</t>
  </si>
  <si>
    <t xml:space="preserve">Pause-cafes des sessions du CTI </t>
  </si>
  <si>
    <t xml:space="preserve">Forfait charges de travail additionnelles des staffs du PIU </t>
  </si>
  <si>
    <t xml:space="preserve">Provision de fonctionnement du nouveau PIU du Projet </t>
  </si>
  <si>
    <t>Frais de communication</t>
  </si>
  <si>
    <t>Forfait</t>
  </si>
  <si>
    <t>Voyage d'études 1</t>
  </si>
  <si>
    <t>Voyage d'études 2</t>
  </si>
  <si>
    <t>Location UGP</t>
  </si>
  <si>
    <t>Sous-total C.1</t>
  </si>
  <si>
    <t>C.1.9</t>
  </si>
  <si>
    <t>C.1.10</t>
  </si>
  <si>
    <t>C.1.12</t>
  </si>
  <si>
    <t>Étude sur la mise en place du Centre de Développement des Entreprises (business plan, gouvernance, Programme Jeunes Entrepreneurs, Fonds de Capacitation des PME)</t>
  </si>
  <si>
    <t>Etude de faisabilité pour la mise en place d'une Caisse des Dépots et des Consignations</t>
  </si>
  <si>
    <t>A.2.8</t>
  </si>
  <si>
    <t>A.2.9</t>
  </si>
  <si>
    <t>Évaluation et nouvelle architecture du processus d'enregistrement des entreprises et des licences</t>
  </si>
  <si>
    <t>Diagnostic du cadre de fonctionnnement des tribunaux de commerce et des besoins de mise à jour du cadre législatif et du code de procédure commercial</t>
  </si>
  <si>
    <t>Diagnostic de l'écosystème de support au développement du secteur privé (incubateurs, accélérateurs…)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</si>
</sst>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10" x14ac:knownFonts="1">
    <font>
      <sz val="12"/>
      <color theme="1"/>
      <name val="Calibri"/>
      <family val="2"/>
      <scheme val="minor"/>
    </font>
    <font>
      <b/>
      <sz val="12"/>
      <color rgb="FF000000"/>
      <name val="Times New Roman"/>
      <family val="1"/>
    </font>
    <font>
      <sz val="12"/>
      <color theme="1"/>
      <name val="Times New Roman"/>
      <family val="1"/>
    </font>
    <font>
      <sz val="12"/>
      <color rgb="FF000000"/>
      <name val="Times New Roman"/>
      <family val="1"/>
    </font>
    <font>
      <sz val="12"/>
      <name val="Times New Roman"/>
      <family val="1"/>
    </font>
    <font>
      <b/>
      <sz val="12"/>
      <color rgb="FFFF0000"/>
      <name val="Times New Roman"/>
      <family val="1"/>
    </font>
    <font>
      <sz val="12"/>
      <color rgb="FFFF0000"/>
      <name val="Times New Roman"/>
      <family val="1"/>
    </font>
    <font>
      <b/>
      <sz val="12"/>
      <name val="Times New Roman"/>
      <family val="1"/>
    </font>
    <font>
      <b/>
      <sz val="12"/>
      <color theme="1"/>
      <name val="Times New Roman"/>
      <family val="1"/>
    </font>
    <font>
      <sz val="8"/>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FF00"/>
        <bgColor rgb="FFDCE6F2"/>
      </patternFill>
    </fill>
    <fill>
      <patternFill patternType="solid">
        <fgColor theme="9" tint="0.59999389629810485"/>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94">
    <xf numFmtId="0" fontId="0" fillId="0" borderId="0" xfId="0"/>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vertical="center" wrapText="1"/>
    </xf>
    <xf numFmtId="0" fontId="3" fillId="0" borderId="1" xfId="0" applyFont="1" applyBorder="1" applyAlignment="1">
      <alignment vertical="center"/>
    </xf>
    <xf numFmtId="0" fontId="2" fillId="0" borderId="1" xfId="0" applyFont="1" applyBorder="1" applyAlignment="1">
      <alignment horizontal="center" vertical="center"/>
    </xf>
    <xf numFmtId="164" fontId="2" fillId="0" borderId="1" xfId="0" applyNumberFormat="1" applyFont="1" applyBorder="1" applyAlignment="1">
      <alignment vertical="center"/>
    </xf>
    <xf numFmtId="0" fontId="2"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horizontal="center" vertical="center"/>
    </xf>
    <xf numFmtId="164" fontId="3" fillId="0" borderId="1" xfId="0" applyNumberFormat="1" applyFont="1" applyBorder="1" applyAlignment="1">
      <alignment vertical="center"/>
    </xf>
    <xf numFmtId="0" fontId="4" fillId="0" borderId="1" xfId="0" applyFont="1" applyBorder="1" applyAlignment="1">
      <alignment vertical="center"/>
    </xf>
    <xf numFmtId="164" fontId="1" fillId="0" borderId="1" xfId="0" applyNumberFormat="1" applyFont="1" applyBorder="1" applyAlignment="1">
      <alignment vertical="center"/>
    </xf>
    <xf numFmtId="0" fontId="4" fillId="0" borderId="1" xfId="0" applyFont="1" applyBorder="1" applyAlignment="1">
      <alignment horizontal="center" vertical="center"/>
    </xf>
    <xf numFmtId="0" fontId="3" fillId="5" borderId="1" xfId="0" applyFont="1" applyFill="1" applyBorder="1" applyAlignment="1">
      <alignment horizontal="center" vertical="center"/>
    </xf>
    <xf numFmtId="164" fontId="3" fillId="5" borderId="1" xfId="0" applyNumberFormat="1" applyFont="1" applyFill="1" applyBorder="1" applyAlignment="1">
      <alignment vertical="center"/>
    </xf>
    <xf numFmtId="164" fontId="3" fillId="0" borderId="1" xfId="0" applyNumberFormat="1" applyFont="1" applyBorder="1" applyAlignment="1">
      <alignment horizontal="center" vertical="center"/>
    </xf>
    <xf numFmtId="0" fontId="1" fillId="5" borderId="1" xfId="0" applyFont="1" applyFill="1" applyBorder="1" applyAlignment="1">
      <alignment vertical="center"/>
    </xf>
    <xf numFmtId="0" fontId="1" fillId="5" borderId="2" xfId="0" applyFont="1" applyFill="1" applyBorder="1" applyAlignment="1">
      <alignment vertical="center"/>
    </xf>
    <xf numFmtId="0" fontId="1" fillId="5" borderId="3" xfId="0" applyFont="1" applyFill="1" applyBorder="1" applyAlignment="1">
      <alignment vertical="center"/>
    </xf>
    <xf numFmtId="0" fontId="3" fillId="0" borderId="1" xfId="0" applyFont="1" applyBorder="1" applyAlignment="1">
      <alignment vertical="center" wrapText="1"/>
    </xf>
    <xf numFmtId="0" fontId="6" fillId="0" borderId="0" xfId="0" applyFont="1" applyAlignment="1">
      <alignment vertical="center"/>
    </xf>
    <xf numFmtId="0" fontId="2" fillId="0" borderId="0" xfId="0" applyFont="1" applyAlignment="1">
      <alignment vertical="center" wrapText="1"/>
    </xf>
    <xf numFmtId="0" fontId="3" fillId="5" borderId="2" xfId="0" applyFont="1" applyFill="1" applyBorder="1" applyAlignment="1">
      <alignment vertical="center"/>
    </xf>
    <xf numFmtId="0" fontId="3" fillId="5" borderId="1" xfId="0" applyFont="1" applyFill="1" applyBorder="1" applyAlignment="1">
      <alignment vertical="center"/>
    </xf>
    <xf numFmtId="0" fontId="8" fillId="2" borderId="0" xfId="0" applyFont="1" applyFill="1" applyAlignment="1">
      <alignment vertical="center"/>
    </xf>
    <xf numFmtId="0" fontId="1" fillId="5" borderId="3" xfId="0" applyFont="1" applyFill="1" applyBorder="1" applyAlignment="1">
      <alignment horizontal="center" vertical="center"/>
    </xf>
    <xf numFmtId="0" fontId="2" fillId="0" borderId="0" xfId="0" applyFont="1" applyAlignment="1">
      <alignment horizontal="center" vertical="center"/>
    </xf>
    <xf numFmtId="164" fontId="2" fillId="0" borderId="1" xfId="0" applyNumberFormat="1" applyFont="1" applyBorder="1" applyAlignment="1">
      <alignment horizontal="center" vertical="center"/>
    </xf>
    <xf numFmtId="0" fontId="1" fillId="5" borderId="4" xfId="0" applyFont="1" applyFill="1" applyBorder="1" applyAlignment="1">
      <alignment horizontal="center" vertical="center"/>
    </xf>
    <xf numFmtId="164" fontId="4"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164" fontId="1" fillId="5" borderId="1"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2" fillId="0" borderId="0" xfId="0" applyNumberFormat="1" applyFont="1" applyAlignment="1">
      <alignment horizontal="center" vertical="center"/>
    </xf>
    <xf numFmtId="0" fontId="1" fillId="5" borderId="10" xfId="0" applyFont="1" applyFill="1" applyBorder="1" applyAlignment="1">
      <alignment horizontal="center" vertical="center"/>
    </xf>
    <xf numFmtId="0" fontId="1" fillId="5" borderId="10" xfId="0" applyFont="1" applyFill="1" applyBorder="1" applyAlignment="1">
      <alignment vertical="center"/>
    </xf>
    <xf numFmtId="0" fontId="1" fillId="5" borderId="8"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1" xfId="0" applyFont="1" applyFill="1" applyBorder="1" applyAlignment="1">
      <alignment vertical="center"/>
    </xf>
    <xf numFmtId="0" fontId="3" fillId="5" borderId="9" xfId="0" applyFont="1" applyFill="1" applyBorder="1" applyAlignment="1">
      <alignment horizontal="center" vertical="center"/>
    </xf>
    <xf numFmtId="0" fontId="3" fillId="0" borderId="0" xfId="0" applyFont="1" applyAlignment="1">
      <alignment horizontal="center" vertical="center"/>
    </xf>
    <xf numFmtId="164" fontId="3" fillId="0" borderId="0" xfId="0" applyNumberFormat="1" applyFont="1" applyAlignment="1">
      <alignment vertical="center"/>
    </xf>
    <xf numFmtId="164" fontId="3" fillId="0" borderId="0" xfId="0" applyNumberFormat="1"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164" fontId="1" fillId="0" borderId="0" xfId="0" applyNumberFormat="1" applyFont="1" applyAlignment="1">
      <alignment vertical="center"/>
    </xf>
    <xf numFmtId="164" fontId="8" fillId="0" borderId="0" xfId="0" applyNumberFormat="1" applyFont="1" applyAlignment="1">
      <alignment horizontal="center" vertical="center"/>
    </xf>
    <xf numFmtId="164" fontId="1" fillId="0" borderId="0" xfId="0" applyNumberFormat="1" applyFont="1" applyAlignment="1">
      <alignment horizontal="center" vertical="center"/>
    </xf>
    <xf numFmtId="0" fontId="2" fillId="0" borderId="14" xfId="0" applyFont="1" applyBorder="1" applyAlignment="1">
      <alignment horizontal="center" vertical="center"/>
    </xf>
    <xf numFmtId="0" fontId="2" fillId="0" borderId="0" xfId="0" applyFont="1"/>
    <xf numFmtId="164" fontId="4" fillId="0" borderId="0" xfId="0" applyNumberFormat="1" applyFont="1" applyAlignment="1">
      <alignment vertical="center"/>
    </xf>
    <xf numFmtId="164" fontId="4" fillId="0" borderId="0" xfId="0" applyNumberFormat="1" applyFont="1" applyAlignment="1">
      <alignment horizontal="center" vertical="center"/>
    </xf>
    <xf numFmtId="164" fontId="2" fillId="0" borderId="0" xfId="0" applyNumberFormat="1" applyFont="1" applyAlignment="1">
      <alignment vertical="center"/>
    </xf>
    <xf numFmtId="0" fontId="2" fillId="0" borderId="0" xfId="0" applyFont="1" applyAlignment="1">
      <alignment wrapText="1"/>
    </xf>
    <xf numFmtId="0" fontId="4" fillId="0" borderId="0" xfId="0" applyFont="1"/>
    <xf numFmtId="0" fontId="1" fillId="0" borderId="0" xfId="0" applyFont="1" applyAlignment="1">
      <alignment vertical="center"/>
    </xf>
    <xf numFmtId="0" fontId="2" fillId="0" borderId="2" xfId="0" applyFont="1" applyBorder="1" applyAlignment="1">
      <alignment vertical="center"/>
    </xf>
    <xf numFmtId="0" fontId="3" fillId="0" borderId="2" xfId="0" applyFont="1" applyBorder="1" applyAlignment="1">
      <alignment vertical="center"/>
    </xf>
    <xf numFmtId="0" fontId="1" fillId="5" borderId="6" xfId="0" applyFont="1" applyFill="1" applyBorder="1" applyAlignment="1">
      <alignment vertical="center"/>
    </xf>
    <xf numFmtId="0" fontId="2" fillId="5" borderId="6" xfId="0" applyFont="1" applyFill="1" applyBorder="1" applyAlignment="1">
      <alignment vertical="center"/>
    </xf>
    <xf numFmtId="0" fontId="2" fillId="5" borderId="6" xfId="0" applyFont="1" applyFill="1" applyBorder="1" applyAlignment="1">
      <alignment horizontal="center" vertical="center"/>
    </xf>
    <xf numFmtId="164" fontId="2" fillId="5" borderId="6" xfId="0" applyNumberFormat="1" applyFont="1" applyFill="1" applyBorder="1" applyAlignment="1">
      <alignment horizontal="center" vertical="center"/>
    </xf>
    <xf numFmtId="164" fontId="5" fillId="3" borderId="7" xfId="0" applyNumberFormat="1" applyFont="1" applyFill="1" applyBorder="1" applyAlignment="1">
      <alignment horizontal="center" vertical="center"/>
    </xf>
    <xf numFmtId="0" fontId="5" fillId="3" borderId="2" xfId="0" applyFont="1" applyFill="1" applyBorder="1" applyAlignment="1">
      <alignment horizontal="left" vertical="center"/>
    </xf>
    <xf numFmtId="0" fontId="5" fillId="3" borderId="11" xfId="0" applyFont="1" applyFill="1" applyBorder="1" applyAlignment="1">
      <alignment horizontal="left" vertical="center"/>
    </xf>
    <xf numFmtId="0" fontId="5" fillId="3" borderId="9" xfId="0" applyFont="1" applyFill="1" applyBorder="1" applyAlignment="1">
      <alignment horizontal="left" vertical="center"/>
    </xf>
    <xf numFmtId="0" fontId="1" fillId="4" borderId="1" xfId="0" applyFont="1" applyFill="1" applyBorder="1" applyAlignment="1">
      <alignment horizontal="center" vertical="center"/>
    </xf>
    <xf numFmtId="0" fontId="1" fillId="5" borderId="2" xfId="0" applyFont="1" applyFill="1" applyBorder="1" applyAlignment="1">
      <alignment horizontal="left" vertical="center"/>
    </xf>
    <xf numFmtId="0" fontId="1" fillId="5" borderId="3" xfId="0" applyFont="1" applyFill="1" applyBorder="1" applyAlignment="1">
      <alignment horizontal="left" vertical="center"/>
    </xf>
    <xf numFmtId="0" fontId="1" fillId="5" borderId="4" xfId="0" applyFont="1" applyFill="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11" fontId="1" fillId="5" borderId="2" xfId="0" applyNumberFormat="1" applyFont="1" applyFill="1" applyBorder="1" applyAlignment="1">
      <alignment horizontal="left" vertical="center"/>
    </xf>
    <xf numFmtId="11" fontId="1" fillId="5" borderId="3" xfId="0" applyNumberFormat="1" applyFont="1" applyFill="1" applyBorder="1" applyAlignment="1">
      <alignment horizontal="left" vertical="center"/>
    </xf>
    <xf numFmtId="11" fontId="1" fillId="5" borderId="4" xfId="0" applyNumberFormat="1" applyFont="1" applyFill="1" applyBorder="1" applyAlignment="1">
      <alignment horizontal="left" vertical="center"/>
    </xf>
    <xf numFmtId="0" fontId="1" fillId="0" borderId="0" xfId="0" applyFont="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 fillId="5" borderId="12" xfId="0" applyFont="1" applyFill="1" applyBorder="1" applyAlignment="1">
      <alignment horizontal="left" vertical="center"/>
    </xf>
    <xf numFmtId="0" fontId="1" fillId="5" borderId="10" xfId="0" applyFont="1" applyFill="1" applyBorder="1" applyAlignment="1">
      <alignment horizontal="left" vertical="center"/>
    </xf>
    <xf numFmtId="0" fontId="1" fillId="5" borderId="8"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24F7B-05D6-4B42-A276-236343CBCBD5}">
  <sheetPr>
    <pageSetUpPr fitToPage="1"/>
  </sheetPr>
  <dimension ref="A1:H48"/>
  <sheetViews>
    <sheetView tabSelected="1" zoomScale="75" workbookViewId="0">
      <selection activeCell="C52" sqref="C52"/>
    </sheetView>
  </sheetViews>
  <sheetFormatPr baseColWidth="10" defaultRowHeight="16" x14ac:dyDescent="0.2"/>
  <cols>
    <col min="1" max="1" width="4.33203125" style="9" customWidth="1"/>
    <col min="2" max="2" width="9" style="9" customWidth="1"/>
    <col min="3" max="3" width="88.6640625" style="9" customWidth="1"/>
    <col min="4" max="4" width="16.6640625" style="29" customWidth="1"/>
    <col min="5" max="5" width="10.6640625" style="29" customWidth="1"/>
    <col min="6" max="6" width="14.33203125" style="9" customWidth="1"/>
    <col min="7" max="7" width="18.33203125" style="29" customWidth="1"/>
    <col min="8" max="8" width="15.33203125" style="29" customWidth="1"/>
    <col min="9" max="16384" width="10.83203125" style="9"/>
  </cols>
  <sheetData>
    <row r="1" spans="1:8" ht="33" customHeight="1" x14ac:dyDescent="0.2">
      <c r="A1" s="69" t="s">
        <v>25</v>
      </c>
      <c r="B1" s="69"/>
      <c r="C1" s="69"/>
      <c r="D1" s="69"/>
      <c r="E1" s="69"/>
      <c r="F1" s="69"/>
      <c r="G1" s="69"/>
      <c r="H1" s="69"/>
    </row>
    <row r="2" spans="1:8" x14ac:dyDescent="0.2">
      <c r="A2" s="80"/>
      <c r="B2" s="81"/>
      <c r="C2" s="82"/>
      <c r="D2" s="1" t="s">
        <v>11</v>
      </c>
      <c r="E2" s="1" t="s">
        <v>18</v>
      </c>
      <c r="F2" s="2" t="s">
        <v>19</v>
      </c>
      <c r="G2" s="2" t="s">
        <v>20</v>
      </c>
      <c r="H2" s="2" t="s">
        <v>21</v>
      </c>
    </row>
    <row r="3" spans="1:8" x14ac:dyDescent="0.2">
      <c r="A3" s="6"/>
      <c r="B3" s="3" t="s">
        <v>22</v>
      </c>
      <c r="C3" s="6"/>
      <c r="D3" s="11"/>
      <c r="E3" s="11"/>
      <c r="F3" s="18"/>
      <c r="G3" s="2" t="s">
        <v>23</v>
      </c>
      <c r="H3" s="2" t="s">
        <v>24</v>
      </c>
    </row>
    <row r="4" spans="1:8" x14ac:dyDescent="0.2">
      <c r="A4" s="19" t="s">
        <v>26</v>
      </c>
      <c r="B4" s="70" t="s">
        <v>27</v>
      </c>
      <c r="C4" s="71"/>
      <c r="D4" s="71"/>
      <c r="E4" s="71"/>
      <c r="F4" s="71"/>
      <c r="G4" s="71"/>
      <c r="H4" s="72"/>
    </row>
    <row r="5" spans="1:8" x14ac:dyDescent="0.2">
      <c r="A5" s="19" t="s">
        <v>28</v>
      </c>
      <c r="B5" s="19" t="s">
        <v>45</v>
      </c>
      <c r="C5" s="20"/>
      <c r="D5" s="28"/>
      <c r="E5" s="28"/>
      <c r="F5" s="21"/>
      <c r="G5" s="28"/>
      <c r="H5" s="31"/>
    </row>
    <row r="6" spans="1:8" ht="47" customHeight="1" x14ac:dyDescent="0.2">
      <c r="A6" s="83"/>
      <c r="B6" s="4" t="s">
        <v>29</v>
      </c>
      <c r="C6" s="5" t="s">
        <v>44</v>
      </c>
      <c r="D6" s="11" t="s">
        <v>2</v>
      </c>
      <c r="E6" s="7">
        <v>1</v>
      </c>
      <c r="F6" s="8"/>
      <c r="G6" s="30">
        <f>H6*575</f>
        <v>25875000</v>
      </c>
      <c r="H6" s="30">
        <v>45000</v>
      </c>
    </row>
    <row r="7" spans="1:8" x14ac:dyDescent="0.2">
      <c r="A7" s="84"/>
      <c r="B7" s="73" t="s">
        <v>30</v>
      </c>
      <c r="C7" s="75"/>
      <c r="D7" s="1"/>
      <c r="E7" s="11"/>
      <c r="F7" s="14"/>
      <c r="G7" s="30"/>
      <c r="H7" s="2">
        <f>SUM(H6)</f>
        <v>45000</v>
      </c>
    </row>
    <row r="8" spans="1:8" x14ac:dyDescent="0.2">
      <c r="A8" s="19" t="s">
        <v>31</v>
      </c>
      <c r="B8" s="20" t="s">
        <v>32</v>
      </c>
      <c r="C8" s="21"/>
      <c r="D8" s="37"/>
      <c r="E8" s="37"/>
      <c r="F8" s="38"/>
      <c r="G8" s="39"/>
      <c r="H8" s="39"/>
    </row>
    <row r="9" spans="1:8" ht="33" customHeight="1" x14ac:dyDescent="0.2">
      <c r="A9" s="85"/>
      <c r="B9" s="22" t="s">
        <v>33</v>
      </c>
      <c r="C9" s="10" t="s">
        <v>46</v>
      </c>
      <c r="D9" s="43" t="s">
        <v>2</v>
      </c>
      <c r="E9" s="43">
        <v>1</v>
      </c>
      <c r="F9" s="44"/>
      <c r="G9" s="36">
        <f t="shared" ref="G9:G17" si="0">H9*575</f>
        <v>40250000</v>
      </c>
      <c r="H9" s="45">
        <v>70000</v>
      </c>
    </row>
    <row r="10" spans="1:8" ht="33" customHeight="1" x14ac:dyDescent="0.2">
      <c r="A10" s="86"/>
      <c r="B10" s="22" t="s">
        <v>34</v>
      </c>
      <c r="C10" s="10" t="s">
        <v>47</v>
      </c>
      <c r="D10" s="43" t="s">
        <v>2</v>
      </c>
      <c r="E10" s="29">
        <v>1</v>
      </c>
      <c r="F10" s="44"/>
      <c r="G10" s="36">
        <f t="shared" si="0"/>
        <v>40250000</v>
      </c>
      <c r="H10" s="45">
        <v>70000</v>
      </c>
    </row>
    <row r="11" spans="1:8" ht="28" customHeight="1" x14ac:dyDescent="0.2">
      <c r="A11" s="86"/>
      <c r="B11" s="22" t="s">
        <v>35</v>
      </c>
      <c r="C11" s="10" t="s">
        <v>48</v>
      </c>
      <c r="D11" s="46" t="s">
        <v>2</v>
      </c>
      <c r="E11" s="29">
        <v>1</v>
      </c>
      <c r="F11" s="44"/>
      <c r="G11" s="36">
        <f t="shared" si="0"/>
        <v>83375000</v>
      </c>
      <c r="H11" s="45">
        <v>145000</v>
      </c>
    </row>
    <row r="12" spans="1:8" s="23" customFormat="1" ht="47" customHeight="1" x14ac:dyDescent="0.2">
      <c r="A12" s="86"/>
      <c r="B12" s="22" t="s">
        <v>36</v>
      </c>
      <c r="C12" s="10" t="s">
        <v>79</v>
      </c>
      <c r="D12" s="46" t="s">
        <v>2</v>
      </c>
      <c r="E12" s="29">
        <v>1</v>
      </c>
      <c r="F12" s="44"/>
      <c r="G12" s="36">
        <f t="shared" si="0"/>
        <v>132250000</v>
      </c>
      <c r="H12" s="45">
        <v>230000</v>
      </c>
    </row>
    <row r="13" spans="1:8" s="23" customFormat="1" ht="47" customHeight="1" x14ac:dyDescent="0.2">
      <c r="A13" s="86"/>
      <c r="B13" s="22" t="s">
        <v>37</v>
      </c>
      <c r="C13" s="10" t="s">
        <v>83</v>
      </c>
      <c r="D13" s="46" t="s">
        <v>2</v>
      </c>
      <c r="E13" s="29">
        <v>1</v>
      </c>
      <c r="F13" s="44"/>
      <c r="G13" s="36">
        <f t="shared" si="0"/>
        <v>201250000</v>
      </c>
      <c r="H13" s="45">
        <v>350000</v>
      </c>
    </row>
    <row r="14" spans="1:8" s="23" customFormat="1" ht="47" customHeight="1" x14ac:dyDescent="0.2">
      <c r="A14" s="86"/>
      <c r="B14" s="22" t="s">
        <v>38</v>
      </c>
      <c r="C14" s="10" t="s">
        <v>80</v>
      </c>
      <c r="D14" s="46" t="s">
        <v>2</v>
      </c>
      <c r="E14" s="29">
        <v>1</v>
      </c>
      <c r="F14" s="44"/>
      <c r="G14" s="36">
        <f t="shared" si="0"/>
        <v>46000000</v>
      </c>
      <c r="H14" s="45">
        <v>80000</v>
      </c>
    </row>
    <row r="15" spans="1:8" s="23" customFormat="1" ht="47" customHeight="1" x14ac:dyDescent="0.2">
      <c r="A15" s="86"/>
      <c r="B15" s="22" t="s">
        <v>55</v>
      </c>
      <c r="C15" s="10" t="s">
        <v>54</v>
      </c>
      <c r="D15" s="46" t="s">
        <v>2</v>
      </c>
      <c r="E15" s="29">
        <v>1</v>
      </c>
      <c r="F15" s="44"/>
      <c r="G15" s="36">
        <f t="shared" si="0"/>
        <v>25875000</v>
      </c>
      <c r="H15" s="45">
        <v>45000</v>
      </c>
    </row>
    <row r="16" spans="1:8" s="23" customFormat="1" ht="47" customHeight="1" x14ac:dyDescent="0.2">
      <c r="A16" s="86"/>
      <c r="B16" s="22" t="s">
        <v>81</v>
      </c>
      <c r="C16" s="10" t="s">
        <v>84</v>
      </c>
      <c r="D16" s="46" t="s">
        <v>2</v>
      </c>
      <c r="E16" s="29">
        <v>1</v>
      </c>
      <c r="F16" s="44"/>
      <c r="G16" s="36">
        <f t="shared" si="0"/>
        <v>80011250</v>
      </c>
      <c r="H16" s="45">
        <v>139150</v>
      </c>
    </row>
    <row r="17" spans="1:8" s="23" customFormat="1" ht="47" customHeight="1" x14ac:dyDescent="0.2">
      <c r="A17" s="86"/>
      <c r="B17" s="22" t="s">
        <v>82</v>
      </c>
      <c r="C17" s="10" t="s">
        <v>85</v>
      </c>
      <c r="D17" s="46" t="s">
        <v>2</v>
      </c>
      <c r="E17" s="29">
        <v>1</v>
      </c>
      <c r="F17" s="44"/>
      <c r="G17" s="36">
        <f t="shared" si="0"/>
        <v>28750000</v>
      </c>
      <c r="H17" s="45">
        <v>50000</v>
      </c>
    </row>
    <row r="18" spans="1:8" s="23" customFormat="1" ht="18" customHeight="1" x14ac:dyDescent="0.2">
      <c r="A18" s="87"/>
      <c r="B18" s="73" t="s">
        <v>39</v>
      </c>
      <c r="C18" s="74"/>
      <c r="D18" s="47"/>
      <c r="E18" s="47"/>
      <c r="F18" s="48"/>
      <c r="G18" s="49">
        <f>H18*575</f>
        <v>678011250</v>
      </c>
      <c r="H18" s="50">
        <f>SUM(H9:H17)</f>
        <v>1179150</v>
      </c>
    </row>
    <row r="19" spans="1:8" x14ac:dyDescent="0.2">
      <c r="A19" s="19" t="s">
        <v>40</v>
      </c>
      <c r="B19" s="19" t="s">
        <v>41</v>
      </c>
      <c r="C19" s="25"/>
      <c r="D19" s="40"/>
      <c r="E19" s="40"/>
      <c r="F19" s="41"/>
      <c r="G19" s="40"/>
      <c r="H19" s="42"/>
    </row>
    <row r="20" spans="1:8" ht="17" x14ac:dyDescent="0.2">
      <c r="A20" s="85"/>
      <c r="B20" s="13" t="s">
        <v>42</v>
      </c>
      <c r="C20" s="10" t="s">
        <v>49</v>
      </c>
      <c r="D20" s="15" t="s">
        <v>2</v>
      </c>
      <c r="E20" s="11">
        <v>1</v>
      </c>
      <c r="F20" s="12"/>
      <c r="G20" s="32">
        <f>H20*575</f>
        <v>28750000</v>
      </c>
      <c r="H20" s="32">
        <v>50000</v>
      </c>
    </row>
    <row r="21" spans="1:8" x14ac:dyDescent="0.2">
      <c r="A21" s="87"/>
      <c r="B21" s="3" t="s">
        <v>43</v>
      </c>
      <c r="C21" s="3"/>
      <c r="D21" s="1"/>
      <c r="E21" s="1"/>
      <c r="F21" s="14"/>
      <c r="G21" s="33">
        <f>SUM(G20)</f>
        <v>28750000</v>
      </c>
      <c r="H21" s="33">
        <v>50000</v>
      </c>
    </row>
    <row r="22" spans="1:8" x14ac:dyDescent="0.2">
      <c r="A22" s="19" t="s">
        <v>56</v>
      </c>
      <c r="B22" s="19" t="s">
        <v>0</v>
      </c>
      <c r="C22" s="26"/>
      <c r="D22" s="16"/>
      <c r="E22" s="16"/>
      <c r="F22" s="17"/>
      <c r="G22" s="34"/>
      <c r="H22" s="35"/>
    </row>
    <row r="23" spans="1:8" ht="34" x14ac:dyDescent="0.2">
      <c r="A23" s="85"/>
      <c r="B23" s="13" t="s">
        <v>1</v>
      </c>
      <c r="C23" s="10" t="s">
        <v>50</v>
      </c>
      <c r="D23" s="15" t="s">
        <v>2</v>
      </c>
      <c r="E23" s="15">
        <v>1</v>
      </c>
      <c r="F23" s="12"/>
      <c r="G23" s="18">
        <v>23000000</v>
      </c>
      <c r="H23" s="18">
        <v>40000</v>
      </c>
    </row>
    <row r="24" spans="1:8" x14ac:dyDescent="0.2">
      <c r="A24" s="87"/>
      <c r="B24" s="73" t="s">
        <v>3</v>
      </c>
      <c r="C24" s="75"/>
      <c r="D24" s="1"/>
      <c r="E24" s="1"/>
      <c r="F24" s="14"/>
      <c r="G24" s="2">
        <f>H24*575</f>
        <v>23000000</v>
      </c>
      <c r="H24" s="2">
        <f>SUM(H23)</f>
        <v>40000</v>
      </c>
    </row>
    <row r="25" spans="1:8" x14ac:dyDescent="0.2">
      <c r="A25" s="19" t="s">
        <v>5</v>
      </c>
      <c r="B25" s="76" t="s">
        <v>6</v>
      </c>
      <c r="C25" s="77"/>
      <c r="D25" s="77"/>
      <c r="E25" s="77"/>
      <c r="F25" s="77"/>
      <c r="G25" s="77"/>
      <c r="H25" s="78"/>
    </row>
    <row r="26" spans="1:8" x14ac:dyDescent="0.2">
      <c r="A26" s="19" t="s">
        <v>7</v>
      </c>
      <c r="B26" s="91" t="s">
        <v>8</v>
      </c>
      <c r="C26" s="92"/>
      <c r="D26" s="92"/>
      <c r="E26" s="92"/>
      <c r="F26" s="92"/>
      <c r="G26" s="92"/>
      <c r="H26" s="93"/>
    </row>
    <row r="27" spans="1:8" ht="14" customHeight="1" x14ac:dyDescent="0.2">
      <c r="A27" s="88"/>
      <c r="B27" s="9" t="s">
        <v>9</v>
      </c>
      <c r="C27" s="52" t="s">
        <v>72</v>
      </c>
      <c r="F27" s="53"/>
      <c r="G27" s="54">
        <f>H27*575</f>
        <v>23000000</v>
      </c>
      <c r="H27" s="54">
        <v>40000</v>
      </c>
    </row>
    <row r="28" spans="1:8" ht="14" customHeight="1" x14ac:dyDescent="0.2">
      <c r="A28" s="89"/>
      <c r="B28" s="9" t="s">
        <v>57</v>
      </c>
      <c r="C28" s="9" t="s">
        <v>73</v>
      </c>
      <c r="G28" s="54">
        <f>H28*575</f>
        <v>23000000</v>
      </c>
      <c r="H28" s="29">
        <v>40000</v>
      </c>
    </row>
    <row r="29" spans="1:8" ht="14" customHeight="1" x14ac:dyDescent="0.2">
      <c r="A29" s="89"/>
      <c r="B29" s="9" t="s">
        <v>58</v>
      </c>
      <c r="C29" s="52" t="s">
        <v>63</v>
      </c>
      <c r="D29" s="29" t="s">
        <v>10</v>
      </c>
      <c r="E29" s="29">
        <v>12</v>
      </c>
      <c r="F29" s="55">
        <v>500000</v>
      </c>
      <c r="G29" s="36">
        <f>E29*F29</f>
        <v>6000000</v>
      </c>
      <c r="H29" s="36">
        <f>+G29/575</f>
        <v>10434.782608695652</v>
      </c>
    </row>
    <row r="30" spans="1:8" ht="14" customHeight="1" x14ac:dyDescent="0.2">
      <c r="A30" s="89"/>
      <c r="B30" s="9" t="s">
        <v>59</v>
      </c>
      <c r="C30" s="52" t="s">
        <v>64</v>
      </c>
      <c r="D30" s="29" t="s">
        <v>65</v>
      </c>
      <c r="E30" s="29">
        <v>9</v>
      </c>
      <c r="F30" s="55">
        <v>1500000</v>
      </c>
      <c r="G30" s="36">
        <f t="shared" ref="G30:G35" si="1">E30*F30</f>
        <v>13500000</v>
      </c>
      <c r="H30" s="36">
        <f>+G30/575</f>
        <v>23478.260869565216</v>
      </c>
    </row>
    <row r="31" spans="1:8" ht="14" customHeight="1" x14ac:dyDescent="0.2">
      <c r="A31" s="89"/>
      <c r="B31" s="9" t="s">
        <v>60</v>
      </c>
      <c r="C31" s="52" t="s">
        <v>74</v>
      </c>
      <c r="D31" s="29" t="s">
        <v>10</v>
      </c>
      <c r="E31" s="29">
        <v>3</v>
      </c>
      <c r="F31" s="55">
        <v>2500000</v>
      </c>
      <c r="G31" s="36">
        <f>F31*E31</f>
        <v>7500000</v>
      </c>
      <c r="H31" s="36">
        <f>G31/575</f>
        <v>13043.478260869566</v>
      </c>
    </row>
    <row r="32" spans="1:8" ht="14" customHeight="1" x14ac:dyDescent="0.2">
      <c r="A32" s="89"/>
      <c r="B32" s="9" t="s">
        <v>61</v>
      </c>
      <c r="C32" s="52" t="s">
        <v>66</v>
      </c>
      <c r="D32" s="29" t="s">
        <v>11</v>
      </c>
      <c r="E32" s="29">
        <v>20</v>
      </c>
      <c r="F32" s="55">
        <v>500000</v>
      </c>
      <c r="G32" s="36">
        <f t="shared" si="1"/>
        <v>10000000</v>
      </c>
      <c r="H32" s="36">
        <f>+G32/575</f>
        <v>17391.304347826088</v>
      </c>
    </row>
    <row r="33" spans="1:8" ht="14" customHeight="1" x14ac:dyDescent="0.2">
      <c r="A33" s="89"/>
      <c r="B33" s="9" t="s">
        <v>62</v>
      </c>
      <c r="C33" s="56" t="s">
        <v>67</v>
      </c>
      <c r="D33" s="29" t="s">
        <v>10</v>
      </c>
      <c r="E33" s="29">
        <v>12</v>
      </c>
      <c r="F33" s="55">
        <v>750000</v>
      </c>
      <c r="G33" s="36">
        <f t="shared" si="1"/>
        <v>9000000</v>
      </c>
      <c r="H33" s="36">
        <f>+G33/575</f>
        <v>15652.173913043478</v>
      </c>
    </row>
    <row r="34" spans="1:8" ht="14" customHeight="1" x14ac:dyDescent="0.2">
      <c r="A34" s="89"/>
      <c r="B34" s="9" t="s">
        <v>76</v>
      </c>
      <c r="C34" s="57" t="s">
        <v>68</v>
      </c>
      <c r="D34" s="46" t="s">
        <v>10</v>
      </c>
      <c r="E34" s="46">
        <v>9</v>
      </c>
      <c r="F34" s="53">
        <v>1500000</v>
      </c>
      <c r="G34" s="54">
        <f>E34*F34</f>
        <v>13500000</v>
      </c>
      <c r="H34" s="54">
        <f>G34/550</f>
        <v>24545.454545454544</v>
      </c>
    </row>
    <row r="35" spans="1:8" ht="14" customHeight="1" x14ac:dyDescent="0.2">
      <c r="A35" s="89"/>
      <c r="B35" s="9" t="s">
        <v>77</v>
      </c>
      <c r="C35" s="57" t="s">
        <v>69</v>
      </c>
      <c r="D35" s="29" t="s">
        <v>10</v>
      </c>
      <c r="E35" s="29">
        <v>3</v>
      </c>
      <c r="F35" s="55">
        <v>2000000</v>
      </c>
      <c r="G35" s="36">
        <f t="shared" si="1"/>
        <v>6000000</v>
      </c>
      <c r="H35" s="36">
        <f>+G35/575</f>
        <v>10434.782608695652</v>
      </c>
    </row>
    <row r="36" spans="1:8" x14ac:dyDescent="0.2">
      <c r="A36" s="90"/>
      <c r="B36" s="9" t="s">
        <v>78</v>
      </c>
      <c r="C36" s="52" t="s">
        <v>70</v>
      </c>
      <c r="D36" s="29" t="s">
        <v>71</v>
      </c>
      <c r="E36" s="29">
        <v>12</v>
      </c>
      <c r="F36" s="55">
        <v>1000000</v>
      </c>
      <c r="G36" s="36">
        <f>E36*F36</f>
        <v>12000000</v>
      </c>
      <c r="H36" s="36">
        <f>+G36/575</f>
        <v>20869.565217391304</v>
      </c>
    </row>
    <row r="37" spans="1:8" x14ac:dyDescent="0.2">
      <c r="A37" s="51"/>
      <c r="B37" s="58" t="s">
        <v>75</v>
      </c>
      <c r="C37" s="52"/>
      <c r="F37" s="55"/>
      <c r="G37" s="49">
        <f>SUM(G27:G36)</f>
        <v>123500000</v>
      </c>
      <c r="H37" s="49">
        <f>SUM(H27:H36)</f>
        <v>215849.80237154147</v>
      </c>
    </row>
    <row r="38" spans="1:8" x14ac:dyDescent="0.2">
      <c r="A38" s="19" t="s">
        <v>12</v>
      </c>
      <c r="B38" s="61" t="s">
        <v>13</v>
      </c>
      <c r="C38" s="62"/>
      <c r="D38" s="63"/>
      <c r="E38" s="63"/>
      <c r="F38" s="63"/>
      <c r="G38" s="63"/>
      <c r="H38" s="64"/>
    </row>
    <row r="39" spans="1:8" x14ac:dyDescent="0.2">
      <c r="A39" s="59"/>
      <c r="B39" s="9" t="s">
        <v>14</v>
      </c>
      <c r="C39" s="9" t="s">
        <v>15</v>
      </c>
      <c r="D39" s="29" t="s">
        <v>4</v>
      </c>
      <c r="E39" s="29">
        <v>5</v>
      </c>
      <c r="F39" s="55"/>
      <c r="G39" s="36">
        <f>H39*575</f>
        <v>40250000</v>
      </c>
      <c r="H39" s="36">
        <v>70000</v>
      </c>
    </row>
    <row r="40" spans="1:8" x14ac:dyDescent="0.2">
      <c r="A40" s="60"/>
      <c r="B40" s="79" t="s">
        <v>16</v>
      </c>
      <c r="C40" s="79"/>
      <c r="F40" s="55"/>
      <c r="G40" s="50">
        <f>SUM(G39:G39)</f>
        <v>40250000</v>
      </c>
      <c r="H40" s="50">
        <f>+G40/575</f>
        <v>70000</v>
      </c>
    </row>
    <row r="41" spans="1:8" x14ac:dyDescent="0.2">
      <c r="A41" s="66" t="s">
        <v>17</v>
      </c>
      <c r="B41" s="67"/>
      <c r="C41" s="67"/>
      <c r="D41" s="67"/>
      <c r="E41" s="67"/>
      <c r="F41" s="68"/>
      <c r="G41" s="65">
        <f>+H41*575</f>
        <v>919999886.36363637</v>
      </c>
      <c r="H41" s="65">
        <f>SUM(H40+H37+H24+H21+H18+H7)</f>
        <v>1599999.8023715415</v>
      </c>
    </row>
    <row r="44" spans="1:8" x14ac:dyDescent="0.2">
      <c r="H44" s="36">
        <f>1600000-H41</f>
        <v>0.19762845849618316</v>
      </c>
    </row>
    <row r="45" spans="1:8" x14ac:dyDescent="0.2">
      <c r="C45" s="27" t="s">
        <v>51</v>
      </c>
    </row>
    <row r="46" spans="1:8" ht="34" x14ac:dyDescent="0.2">
      <c r="B46" s="9">
        <v>1</v>
      </c>
      <c r="C46" s="24" t="s">
        <v>52</v>
      </c>
    </row>
    <row r="47" spans="1:8" ht="34" x14ac:dyDescent="0.2">
      <c r="B47" s="9">
        <v>2</v>
      </c>
      <c r="C47" s="24" t="s">
        <v>54</v>
      </c>
    </row>
    <row r="48" spans="1:8" ht="17" x14ac:dyDescent="0.2">
      <c r="B48" s="9">
        <v>3</v>
      </c>
      <c r="C48" s="24" t="s">
        <v>53</v>
      </c>
    </row>
  </sheetData>
  <mergeCells count="15">
    <mergeCell ref="A41:F41"/>
    <mergeCell ref="A1:H1"/>
    <mergeCell ref="B4:H4"/>
    <mergeCell ref="B18:C18"/>
    <mergeCell ref="B7:C7"/>
    <mergeCell ref="B25:H25"/>
    <mergeCell ref="B24:C24"/>
    <mergeCell ref="B40:C40"/>
    <mergeCell ref="A2:C2"/>
    <mergeCell ref="A6:A7"/>
    <mergeCell ref="A9:A18"/>
    <mergeCell ref="A20:A21"/>
    <mergeCell ref="A23:A24"/>
    <mergeCell ref="A27:A36"/>
    <mergeCell ref="B26:H26"/>
  </mergeCells>
  <phoneticPr fontId="9" type="noConversion"/>
  <pageMargins left="0.7" right="0.7" top="0.75" bottom="0.75" header="0.3" footer="0.3"/>
  <pageSetup paperSize="9" scale="47"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Khalil d’Abzac</dc:creator>
  <cp:lastModifiedBy>Khalil d’Abzac</cp:lastModifiedBy>
  <cp:lastPrinted>2025-11-20T09:32:08Z</cp:lastPrinted>
  <dcterms:created xsi:type="dcterms:W3CDTF">2025-08-25T16:00:46Z</dcterms:created>
  <dcterms:modified xsi:type="dcterms:W3CDTF">2025-11-20T11:12:28Z</dcterms:modified>
</cp:coreProperties>
</file>